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ndengezin-my.sharepoint.com/personal/jessy_vandevelde_opgroeien_be/Documents/Documents/"/>
    </mc:Choice>
  </mc:AlternateContent>
  <xr:revisionPtr revIDLastSave="25" documentId="8_{9B624CCF-6F08-4180-BF4B-178EEC61FB19}" xr6:coauthVersionLast="47" xr6:coauthVersionMax="47" xr10:uidLastSave="{E9A65D7C-2C84-48BF-9A70-9FA3574674C5}"/>
  <bookViews>
    <workbookView xWindow="28680" yWindow="-120" windowWidth="29040" windowHeight="15840" xr2:uid="{544D44AC-5986-4B09-8AB3-9DB8B96E8FB3}"/>
  </bookViews>
  <sheets>
    <sheet name="Modu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C48" i="1" s="1"/>
  <c r="D47" i="1"/>
  <c r="D48" i="1" s="1"/>
  <c r="B47" i="1"/>
  <c r="B48" i="1" s="1"/>
  <c r="C30" i="1"/>
  <c r="D30" i="1"/>
  <c r="B30" i="1"/>
  <c r="D31" i="1" s="1"/>
  <c r="D49" i="1" l="1"/>
  <c r="F30" i="1"/>
  <c r="C61" i="1" l="1"/>
  <c r="E61" i="1"/>
  <c r="D61" i="1"/>
  <c r="B61" i="1"/>
  <c r="F64" i="1"/>
  <c r="F11" i="1"/>
  <c r="F12" i="1"/>
  <c r="F47" i="1" s="1"/>
  <c r="C51" i="1"/>
  <c r="B54" i="1" l="1"/>
  <c r="F61" i="1"/>
  <c r="B66" i="1" s="1"/>
  <c r="B71" i="1" l="1"/>
  <c r="C71" i="1" s="1"/>
</calcChain>
</file>

<file path=xl/sharedStrings.xml><?xml version="1.0" encoding="utf-8"?>
<sst xmlns="http://schemas.openxmlformats.org/spreadsheetml/2006/main" count="68" uniqueCount="52">
  <si>
    <t>LOCATIE ID</t>
  </si>
  <si>
    <t>NAAM LOCATIE</t>
  </si>
  <si>
    <t>AANTAL BEGELEIDING IN UREN</t>
  </si>
  <si>
    <t>Aantal dagen in het jaar</t>
  </si>
  <si>
    <t>Aantal uren per VTE</t>
  </si>
  <si>
    <t>VAN</t>
  </si>
  <si>
    <t>TOT</t>
  </si>
  <si>
    <t>Maanden</t>
  </si>
  <si>
    <t>Dagen</t>
  </si>
  <si>
    <t>TYPE OPVANG</t>
  </si>
  <si>
    <t>GEPRESTEERDE UREN</t>
  </si>
  <si>
    <t>1/3de dagen</t>
  </si>
  <si>
    <t>Halve dagen</t>
  </si>
  <si>
    <t>Volle dagen</t>
  </si>
  <si>
    <t>Flex dagen</t>
  </si>
  <si>
    <t>SOM AANTAL AANWEZIGHEDEN IKT</t>
  </si>
  <si>
    <t>TOTAAL</t>
  </si>
  <si>
    <t>AANWEZIGHEDEN IN UREN IKT</t>
  </si>
  <si>
    <t>UREN</t>
  </si>
  <si>
    <t>SOM AANTAL OPVANGUREN</t>
  </si>
  <si>
    <t>RATIOBEREKENING</t>
  </si>
  <si>
    <t>RECHT</t>
  </si>
  <si>
    <t>Leidinggevende staffunctie</t>
  </si>
  <si>
    <t>Logistieke medewerker</t>
  </si>
  <si>
    <t>Som uren</t>
  </si>
  <si>
    <t>VTE IN UREN</t>
  </si>
  <si>
    <t>Gemiddelde PRESTEERDE VTE</t>
  </si>
  <si>
    <t>Uren kinderbegeleider</t>
  </si>
  <si>
    <t>Uren verantwoordelijke in de begeleiding</t>
  </si>
  <si>
    <t xml:space="preserve">Uren logistiek bij de kinderen 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</si>
  <si>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</si>
  <si>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</si>
  <si>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</si>
  <si>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</si>
  <si>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</si>
  <si>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</si>
  <si>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</si>
  <si>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</si>
  <si>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</si>
  <si>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</si>
  <si>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</si>
  <si>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</si>
  <si>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AANTAL BEGELEIDING IN VTE</t>
  </si>
  <si>
    <t>VTE Kinderbegeleiders</t>
  </si>
  <si>
    <t>BEREKENING VAN HET AANTAL BEGELEIDINGSUREN</t>
  </si>
  <si>
    <t>BEREKENING VAN HET AANTAL OPVANGUREN</t>
  </si>
  <si>
    <t>BEREKENING VAN HET RECHT OP DE SUBSIDIE VOOR VERSTERKING MEDEWERKERSBELEID</t>
  </si>
  <si>
    <t>AANTAL AANWEZIGHEDEN  IN DE  PERIODE</t>
  </si>
  <si>
    <t>AANTAL OPVANGUREN KINDEREN MET VRIJE PRIJS</t>
  </si>
  <si>
    <t>PERIODE</t>
  </si>
  <si>
    <t>Jonger dan 12 maanden</t>
  </si>
  <si>
    <t>BEREKENINGSMODULE RECHT OP SUBSIDIE VERSTERKING MEDEWERKERSBELEID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</si>
</sst>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Alignment="1">
      <alignment horizontal="right"/>
    </xf>
    <xf numFmtId="0" fontId="0" fillId="5" borderId="0" xfId="0" applyFill="1" applyAlignment="1">
      <alignment horizontal="center"/>
    </xf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" fontId="0" fillId="5" borderId="0" xfId="0" applyNumberFormat="1" applyFill="1"/>
    <xf numFmtId="0" fontId="0" fillId="5" borderId="0" xfId="0" applyFill="1"/>
    <xf numFmtId="0" fontId="3" fillId="6" borderId="0" xfId="0" applyFont="1" applyFill="1"/>
    <xf numFmtId="0" fontId="5" fillId="0" borderId="0" xfId="0" applyFont="1"/>
    <xf numFmtId="2" fontId="0" fillId="0" borderId="0" xfId="0" applyNumberFormat="1"/>
    <xf numFmtId="0" fontId="0" fillId="4" borderId="0" xfId="0" applyFill="1" applyAlignment="1">
      <alignment horizontal="right"/>
    </xf>
    <xf numFmtId="2" fontId="0" fillId="4" borderId="0" xfId="0" applyNumberFormat="1" applyFill="1"/>
    <xf numFmtId="0" fontId="0" fillId="3" borderId="0" xfId="0" applyFill="1"/>
    <xf numFmtId="0" fontId="0" fillId="7" borderId="0" xfId="0" applyFill="1"/>
    <xf numFmtId="14" fontId="0" fillId="2" borderId="0" xfId="0" applyNumberFormat="1" applyFill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3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64" fontId="0" fillId="0" borderId="0" xfId="0" applyNumberFormat="1"/>
    <xf numFmtId="2" fontId="2" fillId="0" borderId="0" xfId="0" applyNumberFormat="1" applyFont="1"/>
    <xf numFmtId="0" fontId="1" fillId="4" borderId="0" xfId="0" applyFont="1" applyFill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5" borderId="0" xfId="0" applyFill="1" applyAlignment="1">
      <alignment horizontal="center"/>
    </xf>
    <xf numFmtId="0" fontId="2" fillId="8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AFC8F-0DF8-43F8-94BF-F7FAEE0CCDF8}">
  <dimension ref="A1:G71"/>
  <sheetViews>
    <sheetView tabSelected="1" workbookViewId="0">
      <selection activeCell="E43" sqref="E43"/>
    </sheetView>
  </sheetViews>
  <sheetFormatPr defaultRowHeight="14.4" x14ac:dyDescent="0.3"/>
  <cols>
    <col min="1" max="1" width="44.5546875" bestFit="1" customWidth="1"/>
    <col min="2" max="2" width="20.44140625" bestFit="1" customWidth="1"/>
    <col min="3" max="3" width="24.33203125" bestFit="1" customWidth="1"/>
    <col min="4" max="5" width="27.88671875" customWidth="1"/>
    <col min="6" max="6" width="16.109375" bestFit="1" customWidth="1"/>
  </cols>
  <sheetData>
    <row r="1" spans="1:7" ht="28.2" customHeight="1" x14ac:dyDescent="0.35">
      <c r="A1" s="29" t="s">
        <v>51</v>
      </c>
      <c r="B1" s="29"/>
      <c r="C1" s="29"/>
      <c r="D1" s="29"/>
      <c r="E1" s="29"/>
      <c r="F1" s="29"/>
    </row>
    <row r="2" spans="1:7" x14ac:dyDescent="0.3">
      <c r="A2" s="2" t="s">
        <v>0</v>
      </c>
      <c r="B2" s="30"/>
      <c r="C2" s="30"/>
    </row>
    <row r="3" spans="1:7" x14ac:dyDescent="0.3">
      <c r="A3" s="2" t="s">
        <v>1</v>
      </c>
      <c r="B3" s="30"/>
      <c r="C3" s="30"/>
    </row>
    <row r="4" spans="1:7" x14ac:dyDescent="0.3">
      <c r="A4" s="2"/>
    </row>
    <row r="5" spans="1:7" ht="23.4" customHeight="1" x14ac:dyDescent="0.3">
      <c r="A5" s="33" t="s">
        <v>44</v>
      </c>
      <c r="B5" s="33"/>
      <c r="C5" s="33"/>
      <c r="D5" s="33"/>
      <c r="E5" s="33"/>
      <c r="F5" s="33"/>
    </row>
    <row r="6" spans="1:7" x14ac:dyDescent="0.3">
      <c r="A6" s="31" t="s">
        <v>2</v>
      </c>
      <c r="B6" s="31"/>
      <c r="C6" s="31"/>
      <c r="D6" s="31"/>
      <c r="E6" s="31"/>
      <c r="F6" s="31"/>
    </row>
    <row r="7" spans="1:7" x14ac:dyDescent="0.3">
      <c r="D7" s="2" t="s">
        <v>3</v>
      </c>
      <c r="E7" s="2"/>
      <c r="F7">
        <v>366</v>
      </c>
    </row>
    <row r="8" spans="1:7" x14ac:dyDescent="0.3">
      <c r="D8" s="2" t="s">
        <v>4</v>
      </c>
      <c r="E8" s="2"/>
      <c r="F8">
        <v>1564.84</v>
      </c>
    </row>
    <row r="10" spans="1:7" x14ac:dyDescent="0.3">
      <c r="C10" s="2" t="s">
        <v>5</v>
      </c>
      <c r="D10" s="2" t="s">
        <v>6</v>
      </c>
      <c r="E10" s="2"/>
    </row>
    <row r="11" spans="1:7" x14ac:dyDescent="0.3">
      <c r="B11" t="s">
        <v>49</v>
      </c>
      <c r="C11" s="17">
        <v>45536</v>
      </c>
      <c r="D11" s="17">
        <v>45657</v>
      </c>
      <c r="E11" s="4"/>
      <c r="F11">
        <f>INT(YEARFRAC(C11,D11)*12)</f>
        <v>4</v>
      </c>
      <c r="G11" t="s">
        <v>7</v>
      </c>
    </row>
    <row r="12" spans="1:7" x14ac:dyDescent="0.3">
      <c r="C12" s="5"/>
      <c r="D12" s="5"/>
      <c r="E12" s="5"/>
      <c r="F12">
        <f>D11-C11+1</f>
        <v>122</v>
      </c>
      <c r="G12" t="s">
        <v>8</v>
      </c>
    </row>
    <row r="13" spans="1:7" x14ac:dyDescent="0.3">
      <c r="D13" s="2" t="s">
        <v>4</v>
      </c>
      <c r="E13" s="2"/>
      <c r="F13">
        <v>1564.84</v>
      </c>
    </row>
    <row r="17" spans="1:6" s="6" customFormat="1" ht="31.2" customHeight="1" x14ac:dyDescent="0.3">
      <c r="B17" s="7" t="s">
        <v>27</v>
      </c>
      <c r="C17" s="7" t="s">
        <v>28</v>
      </c>
      <c r="D17" s="7" t="s">
        <v>29</v>
      </c>
    </row>
    <row r="18" spans="1:6" ht="18" customHeight="1" x14ac:dyDescent="0.3">
      <c r="A18" s="2" t="s">
        <v>30</v>
      </c>
      <c r="B18" s="18"/>
      <c r="C18" s="19"/>
      <c r="D18" s="20"/>
    </row>
    <row r="19" spans="1:6" x14ac:dyDescent="0.3">
      <c r="A19" s="2" t="s">
        <v>31</v>
      </c>
      <c r="B19" s="21"/>
      <c r="C19" s="22"/>
      <c r="D19" s="23"/>
    </row>
    <row r="20" spans="1:6" x14ac:dyDescent="0.3">
      <c r="A20" s="2" t="s">
        <v>32</v>
      </c>
      <c r="B20" s="21"/>
      <c r="C20" s="22"/>
      <c r="D20" s="23"/>
    </row>
    <row r="21" spans="1:6" x14ac:dyDescent="0.3">
      <c r="A21" s="2" t="s">
        <v>33</v>
      </c>
      <c r="B21" s="21"/>
      <c r="C21" s="22"/>
      <c r="D21" s="23"/>
    </row>
    <row r="22" spans="1:6" x14ac:dyDescent="0.3">
      <c r="A22" s="2" t="s">
        <v>34</v>
      </c>
      <c r="B22" s="21"/>
      <c r="C22" s="22"/>
      <c r="D22" s="23"/>
    </row>
    <row r="23" spans="1:6" x14ac:dyDescent="0.3">
      <c r="A23" s="2" t="s">
        <v>35</v>
      </c>
      <c r="B23" s="21"/>
      <c r="C23" s="22"/>
      <c r="D23" s="23"/>
    </row>
    <row r="24" spans="1:6" x14ac:dyDescent="0.3">
      <c r="A24" s="2" t="s">
        <v>36</v>
      </c>
      <c r="B24" s="21"/>
      <c r="C24" s="22"/>
      <c r="D24" s="23"/>
    </row>
    <row r="25" spans="1:6" x14ac:dyDescent="0.3">
      <c r="A25" s="2" t="s">
        <v>37</v>
      </c>
      <c r="B25" s="21"/>
      <c r="C25" s="22"/>
      <c r="D25" s="23"/>
    </row>
    <row r="26" spans="1:6" x14ac:dyDescent="0.3">
      <c r="A26" s="2" t="s">
        <v>38</v>
      </c>
      <c r="B26" s="21"/>
      <c r="C26" s="22"/>
      <c r="D26" s="23"/>
    </row>
    <row r="27" spans="1:6" x14ac:dyDescent="0.3">
      <c r="A27" s="2" t="s">
        <v>39</v>
      </c>
      <c r="B27" s="21"/>
      <c r="C27" s="22"/>
      <c r="D27" s="23"/>
    </row>
    <row r="28" spans="1:6" x14ac:dyDescent="0.3">
      <c r="A28" s="2" t="s">
        <v>40</v>
      </c>
      <c r="B28" s="21"/>
      <c r="C28" s="22"/>
      <c r="D28" s="23"/>
    </row>
    <row r="29" spans="1:6" x14ac:dyDescent="0.3">
      <c r="A29" s="2" t="s">
        <v>41</v>
      </c>
      <c r="B29" s="24"/>
      <c r="C29" s="25"/>
      <c r="D29" s="26"/>
      <c r="F29" t="s">
        <v>24</v>
      </c>
    </row>
    <row r="30" spans="1:6" x14ac:dyDescent="0.3">
      <c r="A30" s="2" t="s">
        <v>10</v>
      </c>
      <c r="B30" s="8">
        <f>SUM(B18:B29)</f>
        <v>0</v>
      </c>
      <c r="C30" s="8">
        <f>SUM(C18:C29)</f>
        <v>0</v>
      </c>
      <c r="D30" s="8">
        <f t="shared" ref="D30" si="0">SUM(D18:D29)</f>
        <v>0</v>
      </c>
      <c r="E30" s="9"/>
      <c r="F30" s="10">
        <f>ROUND((B30+D31+C30),2)</f>
        <v>0</v>
      </c>
    </row>
    <row r="31" spans="1:6" x14ac:dyDescent="0.3">
      <c r="C31" s="11"/>
      <c r="D31" s="11">
        <f>ROUND((IF(D30&lt;=((B30+C30)/75*25),D30,(B30+C30)/75*25)),2)</f>
        <v>0</v>
      </c>
    </row>
    <row r="32" spans="1:6" x14ac:dyDescent="0.3">
      <c r="A32" s="31" t="s">
        <v>42</v>
      </c>
      <c r="B32" s="31"/>
      <c r="C32" s="31"/>
      <c r="D32" s="31"/>
      <c r="E32" s="31"/>
      <c r="F32" s="31"/>
    </row>
    <row r="33" spans="1:6" x14ac:dyDescent="0.3">
      <c r="A33" s="3"/>
      <c r="B33" s="3"/>
      <c r="C33" s="3"/>
      <c r="D33" s="3"/>
      <c r="E33" s="3"/>
      <c r="F33" s="3"/>
    </row>
    <row r="34" spans="1:6" x14ac:dyDescent="0.3">
      <c r="B34" t="s">
        <v>43</v>
      </c>
      <c r="C34" t="s">
        <v>22</v>
      </c>
      <c r="D34" t="s">
        <v>23</v>
      </c>
    </row>
    <row r="35" spans="1:6" ht="18" customHeight="1" x14ac:dyDescent="0.3">
      <c r="A35" s="2" t="s">
        <v>30</v>
      </c>
      <c r="B35" s="18"/>
      <c r="C35" s="19"/>
      <c r="D35" s="20"/>
    </row>
    <row r="36" spans="1:6" x14ac:dyDescent="0.3">
      <c r="A36" s="2" t="s">
        <v>31</v>
      </c>
      <c r="B36" s="21"/>
      <c r="C36" s="22"/>
      <c r="D36" s="23"/>
    </row>
    <row r="37" spans="1:6" x14ac:dyDescent="0.3">
      <c r="A37" s="2" t="s">
        <v>32</v>
      </c>
      <c r="B37" s="21"/>
      <c r="C37" s="22"/>
      <c r="D37" s="23"/>
    </row>
    <row r="38" spans="1:6" x14ac:dyDescent="0.3">
      <c r="A38" s="2" t="s">
        <v>33</v>
      </c>
      <c r="B38" s="21"/>
      <c r="C38" s="22"/>
      <c r="D38" s="23"/>
    </row>
    <row r="39" spans="1:6" x14ac:dyDescent="0.3">
      <c r="A39" s="2" t="s">
        <v>34</v>
      </c>
      <c r="B39" s="21"/>
      <c r="C39" s="22"/>
      <c r="D39" s="23"/>
    </row>
    <row r="40" spans="1:6" x14ac:dyDescent="0.3">
      <c r="A40" s="2" t="s">
        <v>35</v>
      </c>
      <c r="B40" s="21"/>
      <c r="C40" s="22"/>
      <c r="D40" s="23"/>
    </row>
    <row r="41" spans="1:6" x14ac:dyDescent="0.3">
      <c r="A41" s="2" t="s">
        <v>36</v>
      </c>
      <c r="B41" s="21"/>
      <c r="C41" s="22"/>
      <c r="D41" s="23"/>
    </row>
    <row r="42" spans="1:6" x14ac:dyDescent="0.3">
      <c r="A42" s="2" t="s">
        <v>37</v>
      </c>
      <c r="B42" s="21"/>
      <c r="C42" s="22"/>
      <c r="D42" s="23"/>
    </row>
    <row r="43" spans="1:6" x14ac:dyDescent="0.3">
      <c r="A43" s="2" t="s">
        <v>38</v>
      </c>
      <c r="B43" s="21"/>
      <c r="C43" s="22"/>
      <c r="D43" s="23"/>
    </row>
    <row r="44" spans="1:6" x14ac:dyDescent="0.3">
      <c r="A44" s="2" t="s">
        <v>39</v>
      </c>
      <c r="B44" s="21"/>
      <c r="C44" s="22"/>
      <c r="D44" s="23"/>
    </row>
    <row r="45" spans="1:6" x14ac:dyDescent="0.3">
      <c r="A45" s="2" t="s">
        <v>40</v>
      </c>
      <c r="B45" s="21"/>
      <c r="C45" s="22"/>
      <c r="D45" s="23"/>
    </row>
    <row r="46" spans="1:6" x14ac:dyDescent="0.3">
      <c r="A46" s="2" t="s">
        <v>41</v>
      </c>
      <c r="B46" s="21"/>
      <c r="C46" s="22"/>
      <c r="D46" s="23"/>
      <c r="F46" t="s">
        <v>24</v>
      </c>
    </row>
    <row r="47" spans="1:6" x14ac:dyDescent="0.3">
      <c r="A47" s="2" t="s">
        <v>26</v>
      </c>
      <c r="B47" s="8">
        <f>IF(AND(B35="",B36="",B37="",B38="",B38="",B40="",B41="",B42="",B43="",B44="",B45="",B46=""),0,AVERAGE(B35:B46))</f>
        <v>0</v>
      </c>
      <c r="C47" s="8">
        <f t="shared" ref="C47:D47" si="1">IF(AND(C35="",C36="",C37="",C38="",C38="",C40="",C41="",C42="",C43="",C44="",C45="",C46=""),0,AVERAGE(C35:C46))</f>
        <v>0</v>
      </c>
      <c r="D47" s="8">
        <f t="shared" si="1"/>
        <v>0</v>
      </c>
      <c r="E47" s="8"/>
      <c r="F47" s="10">
        <f>ROUND(((B48+D49+C48)*F12/F7),2)</f>
        <v>0</v>
      </c>
    </row>
    <row r="48" spans="1:6" x14ac:dyDescent="0.3">
      <c r="A48" s="2" t="s">
        <v>25</v>
      </c>
      <c r="B48" s="12">
        <f>B47*F13</f>
        <v>0</v>
      </c>
      <c r="C48" s="12">
        <f>C47*F13*20%</f>
        <v>0</v>
      </c>
      <c r="D48" s="28">
        <f>D47*F13*25%</f>
        <v>0</v>
      </c>
    </row>
    <row r="49" spans="1:6" x14ac:dyDescent="0.3">
      <c r="C49" s="11"/>
      <c r="D49" s="11">
        <f>ROUND((IF(D48&lt;=((B48+C48)/75*25),D48,(B48+C48)/75*25)),2)</f>
        <v>0</v>
      </c>
    </row>
    <row r="50" spans="1:6" x14ac:dyDescent="0.3">
      <c r="C50" s="5"/>
      <c r="D50" s="5"/>
      <c r="E50" s="5"/>
    </row>
    <row r="51" spans="1:6" x14ac:dyDescent="0.3">
      <c r="A51" s="2" t="s">
        <v>9</v>
      </c>
      <c r="B51" s="1" t="s">
        <v>50</v>
      </c>
      <c r="C51" s="12">
        <f>IF(B51="Jonger dan 12 maanden",5,(IF(B51="Gemengd",7,8)))</f>
        <v>5</v>
      </c>
      <c r="D51" s="5"/>
      <c r="E51" s="5"/>
    </row>
    <row r="54" spans="1:6" x14ac:dyDescent="0.3">
      <c r="A54" s="13" t="s">
        <v>10</v>
      </c>
      <c r="B54" s="14">
        <f>IF(F30=0,F47,F30)</f>
        <v>0</v>
      </c>
    </row>
    <row r="57" spans="1:6" ht="23.4" customHeight="1" x14ac:dyDescent="0.3">
      <c r="A57" s="33" t="s">
        <v>45</v>
      </c>
      <c r="B57" s="33"/>
      <c r="C57" s="33"/>
      <c r="D57" s="33"/>
      <c r="E57" s="33"/>
      <c r="F57" s="33"/>
    </row>
    <row r="58" spans="1:6" x14ac:dyDescent="0.3">
      <c r="A58" s="32" t="s">
        <v>47</v>
      </c>
      <c r="B58" s="32"/>
      <c r="C58" s="32"/>
      <c r="D58" s="32"/>
      <c r="E58" s="32"/>
      <c r="F58" s="32"/>
    </row>
    <row r="59" spans="1:6" x14ac:dyDescent="0.3">
      <c r="B59" s="2" t="s">
        <v>11</v>
      </c>
      <c r="C59" s="2" t="s">
        <v>12</v>
      </c>
      <c r="D59" s="2" t="s">
        <v>13</v>
      </c>
      <c r="E59" s="2" t="s">
        <v>14</v>
      </c>
    </row>
    <row r="60" spans="1:6" x14ac:dyDescent="0.3">
      <c r="A60" s="2" t="s">
        <v>15</v>
      </c>
      <c r="B60" s="1"/>
      <c r="C60" s="1">
        <v>0</v>
      </c>
      <c r="D60" s="1">
        <v>0</v>
      </c>
      <c r="E60" s="1">
        <v>0</v>
      </c>
      <c r="F60">
        <v>0</v>
      </c>
    </row>
    <row r="61" spans="1:6" x14ac:dyDescent="0.3">
      <c r="A61" s="2" t="s">
        <v>17</v>
      </c>
      <c r="B61" s="12">
        <f>B60*2</f>
        <v>0</v>
      </c>
      <c r="C61" s="12">
        <f>C60*4</f>
        <v>0</v>
      </c>
      <c r="D61" s="12">
        <f>D60*8</f>
        <v>0</v>
      </c>
      <c r="E61" s="12">
        <f>E60*11</f>
        <v>0</v>
      </c>
      <c r="F61" s="12">
        <f>D61+C61+B61+E61</f>
        <v>0</v>
      </c>
    </row>
    <row r="63" spans="1:6" x14ac:dyDescent="0.3">
      <c r="B63" t="s">
        <v>18</v>
      </c>
      <c r="F63" t="s">
        <v>16</v>
      </c>
    </row>
    <row r="64" spans="1:6" x14ac:dyDescent="0.3">
      <c r="A64" s="2" t="s">
        <v>48</v>
      </c>
      <c r="B64" s="1">
        <v>0</v>
      </c>
      <c r="F64">
        <f>B64</f>
        <v>0</v>
      </c>
    </row>
    <row r="65" spans="1:6" x14ac:dyDescent="0.3">
      <c r="A65" s="2"/>
    </row>
    <row r="66" spans="1:6" x14ac:dyDescent="0.3">
      <c r="A66" s="13" t="s">
        <v>19</v>
      </c>
      <c r="B66" s="14">
        <f>F64+F61</f>
        <v>0</v>
      </c>
      <c r="D66" s="2"/>
      <c r="E66" s="2"/>
    </row>
    <row r="68" spans="1:6" ht="23.4" customHeight="1" x14ac:dyDescent="0.3">
      <c r="A68" s="33" t="s">
        <v>46</v>
      </c>
      <c r="B68" s="33"/>
      <c r="C68" s="33"/>
      <c r="D68" s="33"/>
      <c r="E68" s="33"/>
      <c r="F68" s="33"/>
    </row>
    <row r="69" spans="1:6" x14ac:dyDescent="0.3">
      <c r="A69" s="32" t="s">
        <v>20</v>
      </c>
      <c r="B69" s="32"/>
      <c r="C69" s="32"/>
      <c r="D69" s="32"/>
      <c r="E69" s="32"/>
      <c r="F69" s="32"/>
    </row>
    <row r="70" spans="1:6" x14ac:dyDescent="0.3">
      <c r="C70" s="15" t="s">
        <v>21</v>
      </c>
    </row>
    <row r="71" spans="1:6" x14ac:dyDescent="0.3">
      <c r="A71" s="2" t="s">
        <v>20</v>
      </c>
      <c r="B71" s="27" t="e">
        <f>ROUND((B66/B54),4)</f>
        <v>#DIV/0!</v>
      </c>
      <c r="C71" s="16" t="e">
        <f>IF(B71=0,"NEEN",(IF((B71&lt;=$C$51),"JA","NEEN")))</f>
        <v>#DIV/0!</v>
      </c>
    </row>
  </sheetData>
  <sheetProtection algorithmName="SHA-512" hashValue="5I0vIQyF/CWcXKy+Rry9SbR4S/K0Cmxn6UwZqkbTbK9PrCQdpJSf8M7Srz33aePRtfG/ipbHUX0K0U3PpQamfQ==" saltValue="Cka0MX+xF3ET0a0hoEzOeg==" spinCount="100000" sheet="1" objects="1" scenarios="1"/>
  <mergeCells count="10">
    <mergeCell ref="A69:F69"/>
    <mergeCell ref="A32:F32"/>
    <mergeCell ref="A5:F5"/>
    <mergeCell ref="A57:F57"/>
    <mergeCell ref="A68:F68"/>
    <mergeCell ref="A1:F1"/>
    <mergeCell ref="B2:C2"/>
    <mergeCell ref="B3:C3"/>
    <mergeCell ref="A6:F6"/>
    <mergeCell ref="A58:F58"/>
  </mergeCells>
  <dataValidations count="1">
    <dataValidation type="list" allowBlank="1" showInputMessage="1" showErrorMessage="1" sqref="B51" xr:uid="{A7FA0A76-859A-4298-B483-AF40CFE9F058}">
      <formula1>"Jonger dan 12 maanden,Gemengd,Ouder dan 12 maanden"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7621191-6bdc-4d78-a9d9-b2c7bc5e693d">2TZS4CSEZZKQ-5790877-8064</_dlc_DocId>
    <_dlc_DocIdUrl xmlns="a7621191-6bdc-4d78-a9d9-b2c7bc5e693d">
      <Url>https://kindengezin.sharepoint.com/sites/Werkwijzer/_layouts/15/DocIdRedir.aspx?ID=2TZS4CSEZZKQ-5790877-8064</Url>
      <Description>2TZS4CSEZZKQ-5790877-8064</Description>
    </_dlc_DocIdUrl>
    <SharedWithUsers xmlns="a7621191-6bdc-4d78-a9d9-b2c7bc5e693d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00E967554F574EB8E2FB2DA60C3923" ma:contentTypeVersion="9" ma:contentTypeDescription="Een nieuw document maken." ma:contentTypeScope="" ma:versionID="0565b66e8218c90baccdc6a610bd9e80">
  <xsd:schema xmlns:xsd="http://www.w3.org/2001/XMLSchema" xmlns:xs="http://www.w3.org/2001/XMLSchema" xmlns:p="http://schemas.microsoft.com/office/2006/metadata/properties" xmlns:ns2="a7621191-6bdc-4d78-a9d9-b2c7bc5e693d" xmlns:ns3="11330fb5-6eae-4d8e-a39b-df126d3da209" targetNamespace="http://schemas.microsoft.com/office/2006/metadata/properties" ma:root="true" ma:fieldsID="fd8c10d3759a9bba5537d6f4aafb2fd7" ns2:_="" ns3:_="">
    <xsd:import namespace="a7621191-6bdc-4d78-a9d9-b2c7bc5e693d"/>
    <xsd:import namespace="11330fb5-6eae-4d8e-a39b-df126d3da2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21191-6bdc-4d78-a9d9-b2c7bc5e693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30fb5-6eae-4d8e-a39b-df126d3da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9B18EE-9FE5-467B-B719-156D94B37C4F}">
  <ds:schemaRefs>
    <ds:schemaRef ds:uri="223d68d3-bf8b-492f-a583-963cc00dbff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5e3f717c-31f6-4833-bd0f-50c041ee3a05"/>
    <ds:schemaRef ds:uri="http://schemas.microsoft.com/office/infopath/2007/PartnerControls"/>
    <ds:schemaRef ds:uri="http://purl.org/dc/dcmitype/"/>
    <ds:schemaRef ds:uri="448630ba-f409-425c-b672-69f421c653c9"/>
    <ds:schemaRef ds:uri="http://schemas.microsoft.com/office/2006/metadata/properties"/>
    <ds:schemaRef ds:uri="http://purl.org/dc/elements/1.1/"/>
    <ds:schemaRef ds:uri="a7621191-6bdc-4d78-a9d9-b2c7bc5e693d"/>
  </ds:schemaRefs>
</ds:datastoreItem>
</file>

<file path=customXml/itemProps2.xml><?xml version="1.0" encoding="utf-8"?>
<ds:datastoreItem xmlns:ds="http://schemas.openxmlformats.org/officeDocument/2006/customXml" ds:itemID="{4B5EF55C-33B8-4D62-BF31-7FFF2CD573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621191-6bdc-4d78-a9d9-b2c7bc5e693d"/>
    <ds:schemaRef ds:uri="11330fb5-6eae-4d8e-a39b-df126d3da2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F4135E-A32F-4429-A82F-B69AA0F65E5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69F8C84-8774-4B71-AE25-A4DAECC9C95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Module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Jessy Vandevelde</dc:creator>
  <cp:keywords/>
  <dc:description/>
  <cp:lastModifiedBy>Jessy Vandevelde</cp:lastModifiedBy>
  <cp:revision/>
  <dcterms:created xsi:type="dcterms:W3CDTF">2024-04-09T06:59:44Z</dcterms:created>
  <dcterms:modified xsi:type="dcterms:W3CDTF">2025-01-17T09:05:34Z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0x010100B900E967554F574EB8E2FB2DA60C3923</vt:lpwstr>
  </property>
  <property fmtid="{D5CDD505-2E9C-101B-9397-08002B2CF9AE}" pid="3" name="_dlc_DocIdItemGuid">
    <vt:lpwstr>a0817fa8-68e3-4fe3-9699-363a3a0ce242</vt:lpwstr>
  </property>
  <property fmtid="{D5CDD505-2E9C-101B-9397-08002B2CF9AE}" pid="4" name="KGTrefwoord">
    <vt:lpwstr/>
  </property>
  <property fmtid="{D5CDD505-2E9C-101B-9397-08002B2CF9AE}" pid="5" name="MediaServiceImageTags">
    <vt:lpwstr/>
  </property>
  <property fmtid="{D5CDD505-2E9C-101B-9397-08002B2CF9AE}" pid="6" name="Order">
    <vt:r8>87400</vt:r8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